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velox\VELOX\5552 - תעש פנדה\חישובים\"/>
    </mc:Choice>
  </mc:AlternateContent>
  <bookViews>
    <workbookView xWindow="0" yWindow="0" windowWidth="19200" windowHeight="1164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D110" i="1"/>
  <c r="D109" i="1"/>
  <c r="D108" i="1"/>
  <c r="D107" i="1"/>
  <c r="D106" i="1"/>
  <c r="D105" i="1"/>
  <c r="H104" i="1"/>
  <c r="J104" i="1" s="1"/>
  <c r="I39" i="1" s="1"/>
  <c r="K39" i="1" s="1"/>
  <c r="D104" i="1"/>
  <c r="D102" i="1"/>
  <c r="D101" i="1"/>
  <c r="H100" i="1"/>
  <c r="J100" i="1" s="1"/>
  <c r="I35" i="1" s="1"/>
  <c r="K35" i="1" s="1"/>
  <c r="D100" i="1"/>
  <c r="H99" i="1"/>
  <c r="J99" i="1" s="1"/>
  <c r="I34" i="1" s="1"/>
  <c r="K34" i="1" s="1"/>
  <c r="D99" i="1"/>
  <c r="D98" i="1"/>
  <c r="K29" i="1"/>
  <c r="K28" i="1"/>
  <c r="K27" i="1"/>
  <c r="I32" i="1"/>
  <c r="I31" i="1"/>
  <c r="I30" i="1"/>
  <c r="I29" i="1"/>
  <c r="I28" i="1"/>
  <c r="I27" i="1"/>
  <c r="K26" i="1"/>
  <c r="I26" i="1"/>
  <c r="K25" i="1"/>
  <c r="I25" i="1"/>
  <c r="K24" i="1"/>
  <c r="I24" i="1"/>
  <c r="K23" i="1"/>
  <c r="I23" i="1"/>
  <c r="K22" i="1"/>
  <c r="I22" i="1"/>
  <c r="I21" i="1"/>
  <c r="K21" i="1"/>
  <c r="I20" i="1"/>
  <c r="K20" i="1"/>
  <c r="K19" i="1"/>
  <c r="I19" i="1"/>
  <c r="D83" i="1"/>
  <c r="F83" i="1" s="1"/>
  <c r="D82" i="1"/>
  <c r="F80" i="1"/>
  <c r="D81" i="1"/>
  <c r="D80" i="1"/>
  <c r="D79" i="1"/>
  <c r="D78" i="1"/>
  <c r="H77" i="1"/>
  <c r="J77" i="1" s="1"/>
  <c r="I12" i="1" s="1"/>
  <c r="K12" i="1" s="1"/>
  <c r="D77" i="1"/>
  <c r="D76" i="1"/>
  <c r="F76" i="1" s="1"/>
  <c r="J75" i="1"/>
  <c r="I10" i="1" s="1"/>
  <c r="K10" i="1" s="1"/>
  <c r="D74" i="1"/>
  <c r="D73" i="1"/>
  <c r="D72" i="1"/>
  <c r="D71" i="1"/>
  <c r="F71" i="1" s="1"/>
  <c r="D70" i="1"/>
  <c r="B61" i="1"/>
  <c r="F98" i="1" s="1"/>
  <c r="B58" i="1"/>
  <c r="B57" i="1"/>
  <c r="B51" i="1"/>
  <c r="H109" i="1" s="1"/>
  <c r="J109" i="1" s="1"/>
  <c r="I44" i="1" s="1"/>
  <c r="G44" i="1"/>
  <c r="G43" i="1"/>
  <c r="G40" i="1"/>
  <c r="G39" i="1"/>
  <c r="G36" i="1"/>
  <c r="G35" i="1"/>
  <c r="G32" i="1"/>
  <c r="G31" i="1"/>
  <c r="G28" i="1"/>
  <c r="G27" i="1"/>
  <c r="G24" i="1"/>
  <c r="G23" i="1"/>
  <c r="G20" i="1"/>
  <c r="G19" i="1"/>
  <c r="G16" i="1"/>
  <c r="G15" i="1"/>
  <c r="G12" i="1"/>
  <c r="G11" i="1"/>
  <c r="G8" i="1"/>
  <c r="G7" i="1"/>
  <c r="E44" i="1"/>
  <c r="E43" i="1"/>
  <c r="E40" i="1"/>
  <c r="E39" i="1"/>
  <c r="E36" i="1"/>
  <c r="E35" i="1"/>
  <c r="E32" i="1"/>
  <c r="E31" i="1"/>
  <c r="E28" i="1"/>
  <c r="E27" i="1"/>
  <c r="E24" i="1"/>
  <c r="E23" i="1"/>
  <c r="E20" i="1"/>
  <c r="E19" i="1"/>
  <c r="E16" i="1"/>
  <c r="E15" i="1"/>
  <c r="E12" i="1"/>
  <c r="E11" i="1"/>
  <c r="E8" i="1"/>
  <c r="E7" i="1"/>
  <c r="D46" i="1"/>
  <c r="G46" i="1" s="1"/>
  <c r="D45" i="1"/>
  <c r="F45" i="1" s="1"/>
  <c r="D44" i="1"/>
  <c r="F44" i="1" s="1"/>
  <c r="D43" i="1"/>
  <c r="F43" i="1" s="1"/>
  <c r="D42" i="1"/>
  <c r="G42" i="1" s="1"/>
  <c r="D41" i="1"/>
  <c r="F41" i="1" s="1"/>
  <c r="D40" i="1"/>
  <c r="F40" i="1" s="1"/>
  <c r="D39" i="1"/>
  <c r="F39" i="1" s="1"/>
  <c r="D38" i="1"/>
  <c r="G38" i="1" s="1"/>
  <c r="D37" i="1"/>
  <c r="F37" i="1" s="1"/>
  <c r="D36" i="1"/>
  <c r="F36" i="1" s="1"/>
  <c r="D35" i="1"/>
  <c r="F35" i="1" s="1"/>
  <c r="D34" i="1"/>
  <c r="G34" i="1" s="1"/>
  <c r="D33" i="1"/>
  <c r="F33" i="1" s="1"/>
  <c r="D32" i="1"/>
  <c r="F32" i="1" s="1"/>
  <c r="D31" i="1"/>
  <c r="F31" i="1" s="1"/>
  <c r="D30" i="1"/>
  <c r="G30" i="1" s="1"/>
  <c r="D29" i="1"/>
  <c r="F29" i="1" s="1"/>
  <c r="D28" i="1"/>
  <c r="F28" i="1" s="1"/>
  <c r="D27" i="1"/>
  <c r="F27" i="1" s="1"/>
  <c r="D26" i="1"/>
  <c r="G26" i="1" s="1"/>
  <c r="D25" i="1"/>
  <c r="F25" i="1" s="1"/>
  <c r="D24" i="1"/>
  <c r="F24" i="1" s="1"/>
  <c r="D23" i="1"/>
  <c r="F23" i="1" s="1"/>
  <c r="D22" i="1"/>
  <c r="G22" i="1" s="1"/>
  <c r="D21" i="1"/>
  <c r="F21" i="1" s="1"/>
  <c r="D20" i="1"/>
  <c r="F20" i="1" s="1"/>
  <c r="D19" i="1"/>
  <c r="F19" i="1" s="1"/>
  <c r="D18" i="1"/>
  <c r="G18" i="1" s="1"/>
  <c r="D17" i="1"/>
  <c r="F17" i="1" s="1"/>
  <c r="D16" i="1"/>
  <c r="F16" i="1" s="1"/>
  <c r="D15" i="1"/>
  <c r="F15" i="1" s="1"/>
  <c r="D14" i="1"/>
  <c r="G14" i="1" s="1"/>
  <c r="D13" i="1"/>
  <c r="F13" i="1" s="1"/>
  <c r="D12" i="1"/>
  <c r="F12" i="1" s="1"/>
  <c r="D11" i="1"/>
  <c r="F11" i="1" s="1"/>
  <c r="D10" i="1"/>
  <c r="G10" i="1" s="1"/>
  <c r="D9" i="1"/>
  <c r="F9" i="1" s="1"/>
  <c r="D8" i="1"/>
  <c r="F8" i="1" s="1"/>
  <c r="D7" i="1"/>
  <c r="F7" i="1" s="1"/>
  <c r="D6" i="1"/>
  <c r="G6" i="1" s="1"/>
  <c r="D5" i="1"/>
  <c r="F5" i="1" s="1"/>
  <c r="H70" i="1" l="1"/>
  <c r="J70" i="1" s="1"/>
  <c r="I5" i="1" s="1"/>
  <c r="K5" i="1" s="1"/>
  <c r="H71" i="1"/>
  <c r="J71" i="1" s="1"/>
  <c r="I6" i="1" s="1"/>
  <c r="K6" i="1" s="1"/>
  <c r="H72" i="1"/>
  <c r="J72" i="1" s="1"/>
  <c r="I7" i="1" s="1"/>
  <c r="K7" i="1" s="1"/>
  <c r="H73" i="1"/>
  <c r="J73" i="1" s="1"/>
  <c r="I8" i="1" s="1"/>
  <c r="K8" i="1" s="1"/>
  <c r="H74" i="1"/>
  <c r="H79" i="1"/>
  <c r="J79" i="1" s="1"/>
  <c r="I14" i="1" s="1"/>
  <c r="K14" i="1" s="1"/>
  <c r="H80" i="1"/>
  <c r="J80" i="1" s="1"/>
  <c r="I15" i="1" s="1"/>
  <c r="K15" i="1" s="1"/>
  <c r="H101" i="1"/>
  <c r="J101" i="1" s="1"/>
  <c r="I36" i="1" s="1"/>
  <c r="K36" i="1" s="1"/>
  <c r="H110" i="1"/>
  <c r="J110" i="1" s="1"/>
  <c r="I45" i="1" s="1"/>
  <c r="J74" i="1"/>
  <c r="I9" i="1" s="1"/>
  <c r="K9" i="1" s="1"/>
  <c r="H78" i="1"/>
  <c r="J78" i="1" s="1"/>
  <c r="I13" i="1" s="1"/>
  <c r="K13" i="1" s="1"/>
  <c r="H81" i="1"/>
  <c r="J81" i="1" s="1"/>
  <c r="I16" i="1" s="1"/>
  <c r="H82" i="1"/>
  <c r="J82" i="1" s="1"/>
  <c r="I17" i="1" s="1"/>
  <c r="H83" i="1"/>
  <c r="J83" i="1" s="1"/>
  <c r="I18" i="1" s="1"/>
  <c r="H98" i="1"/>
  <c r="J98" i="1" s="1"/>
  <c r="I33" i="1" s="1"/>
  <c r="K33" i="1" s="1"/>
  <c r="F101" i="1"/>
  <c r="F106" i="1"/>
  <c r="F110" i="1"/>
  <c r="H111" i="1"/>
  <c r="J111" i="1" s="1"/>
  <c r="I46" i="1" s="1"/>
  <c r="H76" i="1"/>
  <c r="J76" i="1" s="1"/>
  <c r="I11" i="1" s="1"/>
  <c r="K11" i="1" s="1"/>
  <c r="F77" i="1"/>
  <c r="F99" i="1"/>
  <c r="F100" i="1"/>
  <c r="H102" i="1"/>
  <c r="J102" i="1" s="1"/>
  <c r="I37" i="1" s="1"/>
  <c r="K37" i="1" s="1"/>
  <c r="F104" i="1"/>
  <c r="F108" i="1"/>
  <c r="H105" i="1"/>
  <c r="J105" i="1" s="1"/>
  <c r="I40" i="1" s="1"/>
  <c r="K40" i="1" s="1"/>
  <c r="H106" i="1"/>
  <c r="J106" i="1" s="1"/>
  <c r="I41" i="1" s="1"/>
  <c r="K41" i="1" s="1"/>
  <c r="H107" i="1"/>
  <c r="J107" i="1" s="1"/>
  <c r="I42" i="1" s="1"/>
  <c r="K42" i="1" s="1"/>
  <c r="H108" i="1"/>
  <c r="J108" i="1" s="1"/>
  <c r="I43" i="1" s="1"/>
  <c r="K43" i="1" s="1"/>
  <c r="F72" i="1"/>
  <c r="F79" i="1"/>
  <c r="F82" i="1"/>
  <c r="F102" i="1"/>
  <c r="F105" i="1"/>
  <c r="F109" i="1"/>
  <c r="J103" i="1"/>
  <c r="I38" i="1" s="1"/>
  <c r="K38" i="1" s="1"/>
  <c r="F78" i="1"/>
  <c r="F81" i="1"/>
  <c r="F107" i="1"/>
  <c r="F111" i="1"/>
  <c r="F74" i="1"/>
  <c r="F73" i="1"/>
  <c r="F70" i="1"/>
  <c r="F6" i="1"/>
  <c r="F10" i="1"/>
  <c r="F14" i="1"/>
  <c r="F18" i="1"/>
  <c r="F22" i="1"/>
  <c r="F26" i="1"/>
  <c r="F30" i="1"/>
  <c r="F34" i="1"/>
  <c r="F38" i="1"/>
  <c r="F42" i="1"/>
  <c r="F46" i="1"/>
  <c r="E5" i="1"/>
  <c r="E9" i="1"/>
  <c r="E13" i="1"/>
  <c r="E17" i="1"/>
  <c r="E21" i="1"/>
  <c r="E25" i="1"/>
  <c r="E29" i="1"/>
  <c r="E33" i="1"/>
  <c r="E37" i="1"/>
  <c r="E41" i="1"/>
  <c r="E45" i="1"/>
  <c r="G5" i="1"/>
  <c r="G9" i="1"/>
  <c r="G13" i="1"/>
  <c r="G17" i="1"/>
  <c r="G21" i="1"/>
  <c r="G25" i="1"/>
  <c r="G29" i="1"/>
  <c r="G33" i="1"/>
  <c r="G37" i="1"/>
  <c r="G41" i="1"/>
  <c r="G45" i="1"/>
  <c r="E6" i="1"/>
  <c r="E10" i="1"/>
  <c r="E14" i="1"/>
  <c r="E18" i="1"/>
  <c r="E22" i="1"/>
  <c r="E26" i="1"/>
  <c r="E30" i="1"/>
  <c r="E34" i="1"/>
  <c r="E38" i="1"/>
  <c r="E42" i="1"/>
  <c r="E46" i="1"/>
  <c r="K47" i="1" l="1"/>
</calcChain>
</file>

<file path=xl/sharedStrings.xml><?xml version="1.0" encoding="utf-8"?>
<sst xmlns="http://schemas.openxmlformats.org/spreadsheetml/2006/main" count="33" uniqueCount="28">
  <si>
    <t>נקודה</t>
  </si>
  <si>
    <t xml:space="preserve">מרחק </t>
  </si>
  <si>
    <t>זווית (ראד)</t>
  </si>
  <si>
    <t>סינוס</t>
  </si>
  <si>
    <t>קוסינוס</t>
  </si>
  <si>
    <t>טנגנס</t>
  </si>
  <si>
    <r>
      <t>זווית (</t>
    </r>
    <r>
      <rPr>
        <b/>
        <vertAlign val="superscript"/>
        <sz val="11"/>
        <color theme="1"/>
        <rFont val="Arial"/>
        <family val="2"/>
        <scheme val="minor"/>
      </rPr>
      <t>0</t>
    </r>
    <r>
      <rPr>
        <b/>
        <sz val="11"/>
        <color theme="1"/>
        <rFont val="Arial"/>
        <family val="2"/>
        <scheme val="minor"/>
      </rPr>
      <t>)</t>
    </r>
  </si>
  <si>
    <t>Clamp Force</t>
  </si>
  <si>
    <t>Friction Cofisient</t>
  </si>
  <si>
    <t>Fc</t>
  </si>
  <si>
    <t>כוח על תושבת חיצונית 12001</t>
  </si>
  <si>
    <t>כוח על תושבת פנימית 12004</t>
  </si>
  <si>
    <t>מרחק מנקודת אפס</t>
  </si>
  <si>
    <t>מומנט על התושבות</t>
  </si>
  <si>
    <t>תושבת 12001</t>
  </si>
  <si>
    <t>תושבת 12004</t>
  </si>
  <si>
    <t>כוחות ריאקציה בכיוון X</t>
  </si>
  <si>
    <t>כמות ברגים</t>
  </si>
  <si>
    <t>Rx</t>
  </si>
  <si>
    <t>M</t>
  </si>
  <si>
    <t>F</t>
  </si>
  <si>
    <r>
      <t xml:space="preserve">זווית </t>
    </r>
    <r>
      <rPr>
        <b/>
        <sz val="11"/>
        <color theme="1"/>
        <rFont val="Arial"/>
        <family val="2"/>
      </rPr>
      <t>ß</t>
    </r>
    <r>
      <rPr>
        <b/>
        <sz val="11"/>
        <color theme="1"/>
        <rFont val="Arial"/>
        <family val="2"/>
        <scheme val="minor"/>
      </rPr>
      <t xml:space="preserve"> (</t>
    </r>
    <r>
      <rPr>
        <b/>
        <vertAlign val="superscript"/>
        <sz val="11"/>
        <color theme="1"/>
        <rFont val="Arial"/>
        <family val="2"/>
        <scheme val="minor"/>
      </rPr>
      <t>0</t>
    </r>
    <r>
      <rPr>
        <b/>
        <sz val="11"/>
        <color theme="1"/>
        <rFont val="Arial"/>
        <family val="2"/>
        <scheme val="minor"/>
      </rPr>
      <t>)</t>
    </r>
  </si>
  <si>
    <r>
      <t>FcSin</t>
    </r>
    <r>
      <rPr>
        <b/>
        <sz val="11"/>
        <color theme="1"/>
        <rFont val="Arial"/>
        <family val="2"/>
      </rPr>
      <t>ß*Tgα-FcCosß-Rx=0</t>
    </r>
  </si>
  <si>
    <r>
      <rPr>
        <b/>
        <sz val="11"/>
        <color theme="1"/>
        <rFont val="Arial"/>
        <family val="2"/>
        <scheme val="minor"/>
      </rPr>
      <t>Fmy=FcSin</t>
    </r>
    <r>
      <rPr>
        <b/>
        <sz val="11"/>
        <color theme="1"/>
        <rFont val="Arial"/>
        <family val="2"/>
      </rPr>
      <t>ß</t>
    </r>
  </si>
  <si>
    <r>
      <rPr>
        <b/>
        <sz val="11"/>
        <color theme="1"/>
        <rFont val="Arial"/>
        <family val="2"/>
        <scheme val="minor"/>
      </rPr>
      <t>Fm=Fmy/Cos</t>
    </r>
    <r>
      <rPr>
        <b/>
        <sz val="11"/>
        <color theme="1"/>
        <rFont val="Arial"/>
        <family val="2"/>
      </rPr>
      <t>α</t>
    </r>
  </si>
  <si>
    <t>Fm</t>
  </si>
  <si>
    <t>m</t>
  </si>
  <si>
    <t>חישוב כוחות ומומנטים על בסיס 12004 - מקדם חיכוך 0.5 - 7.3.21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</si>
</sst>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vertAlign val="superscript"/>
      <sz val="11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0"/>
  <sheetViews>
    <sheetView rightToLeft="1" tabSelected="1" topLeftCell="A34" workbookViewId="0">
      <selection activeCell="B51" sqref="B51"/>
    </sheetView>
  </sheetViews>
  <sheetFormatPr defaultRowHeight="14.25" x14ac:dyDescent="0.2"/>
  <cols>
    <col min="1" max="1" width="6.375" customWidth="1"/>
    <col min="2" max="2" width="7.125" customWidth="1"/>
    <col min="6" max="6" width="12.25" bestFit="1" customWidth="1"/>
  </cols>
  <sheetData>
    <row r="2" spans="1:11" ht="18" x14ac:dyDescent="0.25">
      <c r="C2" s="2" t="s">
        <v>27</v>
      </c>
    </row>
    <row r="4" spans="1:11" ht="17.25" x14ac:dyDescent="0.2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F4" s="1" t="s">
        <v>4</v>
      </c>
      <c r="G4" s="1" t="s">
        <v>5</v>
      </c>
      <c r="I4" s="1" t="s">
        <v>25</v>
      </c>
      <c r="K4" s="1" t="s">
        <v>26</v>
      </c>
    </row>
    <row r="5" spans="1:11" x14ac:dyDescent="0.2">
      <c r="A5" s="3">
        <v>1</v>
      </c>
      <c r="B5" s="3">
        <v>265.70999999999998</v>
      </c>
      <c r="C5" s="3">
        <v>19.8</v>
      </c>
      <c r="D5" s="3">
        <f>RADIANS(C5)</f>
        <v>0.34557519189487729</v>
      </c>
      <c r="E5" s="3">
        <f>SIN(D5)</f>
        <v>0.33873792024529142</v>
      </c>
      <c r="F5" s="3">
        <f>COS(D5)</f>
        <v>0.94088076895422545</v>
      </c>
      <c r="G5" s="3">
        <f>TAN(D5)</f>
        <v>0.36002215309575664</v>
      </c>
      <c r="I5">
        <f t="shared" ref="I5:I26" si="0">J70</f>
        <v>4.7903135713920921</v>
      </c>
      <c r="K5">
        <f t="shared" ref="K5:K26" si="1">I5*B5</f>
        <v>1272.8342190545927</v>
      </c>
    </row>
    <row r="6" spans="1:11" x14ac:dyDescent="0.2">
      <c r="A6" s="3">
        <v>2</v>
      </c>
      <c r="B6" s="3">
        <v>219.32</v>
      </c>
      <c r="C6" s="3">
        <v>24.23</v>
      </c>
      <c r="D6" s="3">
        <f>RADIANS(C6)</f>
        <v>0.42289327775822605</v>
      </c>
      <c r="E6" s="3">
        <f>SIN(D6)</f>
        <v>0.41040056260441471</v>
      </c>
      <c r="F6" s="3">
        <f>COS(D6)</f>
        <v>0.91190535595201982</v>
      </c>
      <c r="G6" s="3">
        <f>TAN(D6)</f>
        <v>0.4500473211674042</v>
      </c>
      <c r="I6">
        <f t="shared" si="0"/>
        <v>4.7291282580233842</v>
      </c>
      <c r="K6">
        <f t="shared" si="1"/>
        <v>1037.1924095496886</v>
      </c>
    </row>
    <row r="7" spans="1:11" x14ac:dyDescent="0.2">
      <c r="A7" s="3">
        <v>3</v>
      </c>
      <c r="B7" s="3">
        <v>174.93</v>
      </c>
      <c r="C7" s="3">
        <v>30.96</v>
      </c>
      <c r="D7" s="3">
        <f t="shared" ref="D7:D46" si="2">RADIANS(C7)</f>
        <v>0.54035393641744445</v>
      </c>
      <c r="E7" s="3">
        <f t="shared" ref="E7:E46" si="3">SIN(D7)</f>
        <v>0.51443953378150642</v>
      </c>
      <c r="F7" s="3">
        <f t="shared" ref="F7:F46" si="4">COS(D7)</f>
        <v>0.8575266561936522</v>
      </c>
      <c r="G7" s="3">
        <f t="shared" ref="G7:G46" si="5">TAN(D7)</f>
        <v>0.59991083666713718</v>
      </c>
      <c r="I7">
        <f t="shared" si="0"/>
        <v>4.6373803685605175</v>
      </c>
      <c r="K7">
        <f t="shared" si="1"/>
        <v>811.21694787229137</v>
      </c>
    </row>
    <row r="8" spans="1:11" x14ac:dyDescent="0.2">
      <c r="A8" s="3">
        <v>4</v>
      </c>
      <c r="B8" s="3">
        <v>134.54</v>
      </c>
      <c r="C8" s="3">
        <v>41.99</v>
      </c>
      <c r="D8" s="3">
        <f t="shared" si="2"/>
        <v>0.73286375291241901</v>
      </c>
      <c r="E8" s="3">
        <f t="shared" si="3"/>
        <v>0.66900089292783738</v>
      </c>
      <c r="F8" s="3">
        <f t="shared" si="4"/>
        <v>0.7432615994801266</v>
      </c>
      <c r="G8" s="3">
        <f t="shared" si="5"/>
        <v>0.90008806239387207</v>
      </c>
      <c r="I8">
        <f t="shared" si="0"/>
        <v>4.5107933780185334</v>
      </c>
      <c r="K8">
        <f t="shared" si="1"/>
        <v>606.88214107861347</v>
      </c>
    </row>
    <row r="9" spans="1:11" x14ac:dyDescent="0.2">
      <c r="A9" s="3">
        <v>5</v>
      </c>
      <c r="B9" s="3">
        <v>102.95</v>
      </c>
      <c r="C9" s="3">
        <v>60.94</v>
      </c>
      <c r="D9" s="3">
        <f t="shared" si="2"/>
        <v>1.0636036461653444</v>
      </c>
      <c r="E9" s="3">
        <f t="shared" si="3"/>
        <v>0.87411153622119486</v>
      </c>
      <c r="F9" s="3">
        <f t="shared" si="4"/>
        <v>0.48572525386788651</v>
      </c>
      <c r="G9" s="3">
        <f t="shared" si="5"/>
        <v>1.7996007604310118</v>
      </c>
      <c r="I9">
        <f t="shared" si="0"/>
        <v>4.3406432880699581</v>
      </c>
      <c r="K9">
        <f t="shared" si="1"/>
        <v>446.86922650680219</v>
      </c>
    </row>
    <row r="10" spans="1:11" x14ac:dyDescent="0.2">
      <c r="A10" s="3">
        <v>6</v>
      </c>
      <c r="B10" s="3">
        <v>90</v>
      </c>
      <c r="C10" s="3">
        <v>90</v>
      </c>
      <c r="D10" s="3">
        <f t="shared" si="2"/>
        <v>1.5707963267948966</v>
      </c>
      <c r="E10" s="3">
        <f t="shared" si="3"/>
        <v>1</v>
      </c>
      <c r="F10" s="3">
        <f t="shared" si="4"/>
        <v>6.1257422745431001E-17</v>
      </c>
      <c r="G10" s="3">
        <f t="shared" si="5"/>
        <v>1.6324552277619072E+16</v>
      </c>
      <c r="I10">
        <f t="shared" si="0"/>
        <v>3.695721212121212</v>
      </c>
      <c r="K10">
        <f t="shared" si="1"/>
        <v>332.61490909090907</v>
      </c>
    </row>
    <row r="11" spans="1:11" x14ac:dyDescent="0.2">
      <c r="A11" s="3">
        <v>7</v>
      </c>
      <c r="B11" s="3">
        <v>102.95</v>
      </c>
      <c r="C11" s="3">
        <v>60.94</v>
      </c>
      <c r="D11" s="3">
        <f t="shared" si="2"/>
        <v>1.0636036461653444</v>
      </c>
      <c r="E11" s="3">
        <f t="shared" si="3"/>
        <v>0.87411153622119486</v>
      </c>
      <c r="F11" s="3">
        <f t="shared" si="4"/>
        <v>0.48572525386788651</v>
      </c>
      <c r="G11" s="3">
        <f t="shared" si="5"/>
        <v>1.7996007604310118</v>
      </c>
      <c r="I11">
        <f t="shared" si="0"/>
        <v>4.3406432880699581</v>
      </c>
      <c r="K11">
        <f t="shared" si="1"/>
        <v>446.86922650680219</v>
      </c>
    </row>
    <row r="12" spans="1:11" x14ac:dyDescent="0.2">
      <c r="A12" s="3">
        <v>8</v>
      </c>
      <c r="B12" s="3">
        <v>134.54</v>
      </c>
      <c r="C12" s="3">
        <v>41.99</v>
      </c>
      <c r="D12" s="3">
        <f t="shared" si="2"/>
        <v>0.73286375291241901</v>
      </c>
      <c r="E12" s="3">
        <f t="shared" si="3"/>
        <v>0.66900089292783738</v>
      </c>
      <c r="F12" s="3">
        <f t="shared" si="4"/>
        <v>0.7432615994801266</v>
      </c>
      <c r="G12" s="3">
        <f t="shared" si="5"/>
        <v>0.90008806239387207</v>
      </c>
      <c r="I12">
        <f t="shared" si="0"/>
        <v>4.5107933780185334</v>
      </c>
      <c r="K12">
        <f t="shared" si="1"/>
        <v>606.88214107861347</v>
      </c>
    </row>
    <row r="13" spans="1:11" x14ac:dyDescent="0.2">
      <c r="A13" s="3">
        <v>9</v>
      </c>
      <c r="B13" s="3">
        <v>174.93</v>
      </c>
      <c r="C13" s="3">
        <v>30.96</v>
      </c>
      <c r="D13" s="3">
        <f t="shared" si="2"/>
        <v>0.54035393641744445</v>
      </c>
      <c r="E13" s="3">
        <f t="shared" si="3"/>
        <v>0.51443953378150642</v>
      </c>
      <c r="F13" s="3">
        <f t="shared" si="4"/>
        <v>0.8575266561936522</v>
      </c>
      <c r="G13" s="3">
        <f t="shared" si="5"/>
        <v>0.59991083666713718</v>
      </c>
      <c r="I13">
        <f t="shared" si="0"/>
        <v>4.6373803685605175</v>
      </c>
      <c r="K13">
        <f t="shared" si="1"/>
        <v>811.21694787229137</v>
      </c>
    </row>
    <row r="14" spans="1:11" x14ac:dyDescent="0.2">
      <c r="A14" s="3">
        <v>10</v>
      </c>
      <c r="B14" s="3">
        <v>219.32</v>
      </c>
      <c r="C14" s="3">
        <v>24.23</v>
      </c>
      <c r="D14" s="3">
        <f t="shared" si="2"/>
        <v>0.42289327775822605</v>
      </c>
      <c r="E14" s="3">
        <f t="shared" si="3"/>
        <v>0.41040056260441471</v>
      </c>
      <c r="F14" s="3">
        <f t="shared" si="4"/>
        <v>0.91190535595201982</v>
      </c>
      <c r="G14" s="3">
        <f t="shared" si="5"/>
        <v>0.4500473211674042</v>
      </c>
      <c r="I14">
        <f t="shared" si="0"/>
        <v>4.7291282580233842</v>
      </c>
      <c r="K14">
        <f t="shared" si="1"/>
        <v>1037.1924095496886</v>
      </c>
    </row>
    <row r="15" spans="1:11" x14ac:dyDescent="0.2">
      <c r="A15" s="3">
        <v>11</v>
      </c>
      <c r="B15" s="3">
        <v>265.70999999999998</v>
      </c>
      <c r="C15" s="3">
        <v>19.8</v>
      </c>
      <c r="D15" s="3">
        <f t="shared" si="2"/>
        <v>0.34557519189487729</v>
      </c>
      <c r="E15" s="3">
        <f t="shared" si="3"/>
        <v>0.33873792024529142</v>
      </c>
      <c r="F15" s="3">
        <f t="shared" si="4"/>
        <v>0.94088076895422545</v>
      </c>
      <c r="G15" s="3">
        <f t="shared" si="5"/>
        <v>0.36002215309575664</v>
      </c>
      <c r="I15">
        <f t="shared" si="0"/>
        <v>4.7903135713920921</v>
      </c>
      <c r="K15">
        <f t="shared" si="1"/>
        <v>1272.8342190545927</v>
      </c>
    </row>
    <row r="16" spans="1:11" x14ac:dyDescent="0.2">
      <c r="A16" s="3">
        <v>12</v>
      </c>
      <c r="B16" s="3">
        <v>313.20999999999998</v>
      </c>
      <c r="C16" s="3">
        <v>16.7</v>
      </c>
      <c r="D16" s="3">
        <f t="shared" si="2"/>
        <v>0.291469985083053</v>
      </c>
      <c r="E16" s="3">
        <f t="shared" si="3"/>
        <v>0.28736051984971195</v>
      </c>
      <c r="F16" s="3">
        <f t="shared" si="4"/>
        <v>0.9578224948453149</v>
      </c>
      <c r="G16" s="3">
        <f t="shared" si="5"/>
        <v>0.3000143778165491</v>
      </c>
      <c r="I16">
        <f t="shared" si="0"/>
        <v>4.8347997185888296</v>
      </c>
      <c r="K16">
        <v>0</v>
      </c>
    </row>
    <row r="17" spans="1:11" x14ac:dyDescent="0.2">
      <c r="A17" s="3">
        <v>13</v>
      </c>
      <c r="B17" s="3">
        <v>361.38</v>
      </c>
      <c r="C17" s="3">
        <v>14.42</v>
      </c>
      <c r="D17" s="3">
        <f t="shared" si="2"/>
        <v>0.25167647813758232</v>
      </c>
      <c r="E17" s="3">
        <f t="shared" si="3"/>
        <v>0.24902797131175591</v>
      </c>
      <c r="F17" s="3">
        <f t="shared" si="4"/>
        <v>0.9684962929739851</v>
      </c>
      <c r="G17" s="3">
        <f t="shared" si="5"/>
        <v>0.25712847134092753</v>
      </c>
      <c r="I17">
        <f t="shared" si="0"/>
        <v>4.8703080000765162</v>
      </c>
      <c r="K17">
        <v>0</v>
      </c>
    </row>
    <row r="18" spans="1:11" x14ac:dyDescent="0.2">
      <c r="A18" s="3">
        <v>14</v>
      </c>
      <c r="B18" s="3">
        <v>410</v>
      </c>
      <c r="C18" s="3">
        <v>12.68</v>
      </c>
      <c r="D18" s="3">
        <f t="shared" si="2"/>
        <v>0.22130774915288098</v>
      </c>
      <c r="E18" s="3">
        <f t="shared" si="3"/>
        <v>0.21950566517078035</v>
      </c>
      <c r="F18" s="3">
        <f t="shared" si="4"/>
        <v>0.97561122531361499</v>
      </c>
      <c r="G18" s="3">
        <f t="shared" si="5"/>
        <v>0.22499296797268725</v>
      </c>
      <c r="I18">
        <f t="shared" si="0"/>
        <v>4.8944257142546785</v>
      </c>
      <c r="K18">
        <v>0</v>
      </c>
    </row>
    <row r="19" spans="1:11" x14ac:dyDescent="0.2">
      <c r="A19" s="3">
        <v>15</v>
      </c>
      <c r="B19" s="3">
        <v>250</v>
      </c>
      <c r="C19" s="3">
        <v>0</v>
      </c>
      <c r="D19" s="3">
        <f t="shared" si="2"/>
        <v>0</v>
      </c>
      <c r="E19" s="3">
        <f t="shared" si="3"/>
        <v>0</v>
      </c>
      <c r="F19" s="3">
        <f t="shared" si="4"/>
        <v>1</v>
      </c>
      <c r="G19" s="3">
        <f t="shared" si="5"/>
        <v>0</v>
      </c>
      <c r="I19">
        <f t="shared" si="0"/>
        <v>6.3730000000000002</v>
      </c>
      <c r="K19">
        <f t="shared" si="1"/>
        <v>1593.25</v>
      </c>
    </row>
    <row r="20" spans="1:11" x14ac:dyDescent="0.2">
      <c r="A20" s="3">
        <v>16</v>
      </c>
      <c r="B20" s="3">
        <v>200</v>
      </c>
      <c r="C20" s="3">
        <v>0</v>
      </c>
      <c r="D20" s="3">
        <f t="shared" si="2"/>
        <v>0</v>
      </c>
      <c r="E20" s="3">
        <f t="shared" si="3"/>
        <v>0</v>
      </c>
      <c r="F20" s="3">
        <f t="shared" si="4"/>
        <v>1</v>
      </c>
      <c r="G20" s="3">
        <f t="shared" si="5"/>
        <v>0</v>
      </c>
      <c r="I20">
        <f t="shared" si="0"/>
        <v>6.3730000000000002</v>
      </c>
      <c r="K20">
        <f t="shared" si="1"/>
        <v>1274.6000000000001</v>
      </c>
    </row>
    <row r="21" spans="1:11" x14ac:dyDescent="0.2">
      <c r="A21" s="3">
        <v>17</v>
      </c>
      <c r="B21" s="3">
        <v>150</v>
      </c>
      <c r="C21" s="3">
        <v>0</v>
      </c>
      <c r="D21" s="3">
        <f t="shared" si="2"/>
        <v>0</v>
      </c>
      <c r="E21" s="3">
        <f t="shared" si="3"/>
        <v>0</v>
      </c>
      <c r="F21" s="3">
        <f t="shared" si="4"/>
        <v>1</v>
      </c>
      <c r="G21" s="3">
        <f t="shared" si="5"/>
        <v>0</v>
      </c>
      <c r="I21">
        <f t="shared" si="0"/>
        <v>6.3730000000000002</v>
      </c>
      <c r="K21">
        <f t="shared" si="1"/>
        <v>955.95</v>
      </c>
    </row>
    <row r="22" spans="1:11" x14ac:dyDescent="0.2">
      <c r="A22" s="3">
        <v>18</v>
      </c>
      <c r="B22" s="3">
        <v>100</v>
      </c>
      <c r="C22" s="3">
        <v>0</v>
      </c>
      <c r="D22" s="3">
        <f t="shared" si="2"/>
        <v>0</v>
      </c>
      <c r="E22" s="3">
        <f t="shared" si="3"/>
        <v>0</v>
      </c>
      <c r="F22" s="3">
        <f t="shared" si="4"/>
        <v>1</v>
      </c>
      <c r="G22" s="3">
        <f t="shared" si="5"/>
        <v>0</v>
      </c>
      <c r="I22">
        <f t="shared" si="0"/>
        <v>6.3730000000000002</v>
      </c>
      <c r="K22">
        <f t="shared" si="1"/>
        <v>637.30000000000007</v>
      </c>
    </row>
    <row r="23" spans="1:11" x14ac:dyDescent="0.2">
      <c r="A23" s="3">
        <v>19</v>
      </c>
      <c r="B23" s="3">
        <v>50</v>
      </c>
      <c r="C23" s="3">
        <v>0</v>
      </c>
      <c r="D23" s="3">
        <f t="shared" si="2"/>
        <v>0</v>
      </c>
      <c r="E23" s="3">
        <f t="shared" si="3"/>
        <v>0</v>
      </c>
      <c r="F23" s="3">
        <f t="shared" si="4"/>
        <v>1</v>
      </c>
      <c r="G23" s="3">
        <f t="shared" si="5"/>
        <v>0</v>
      </c>
      <c r="I23">
        <f t="shared" si="0"/>
        <v>6.3730000000000002</v>
      </c>
      <c r="K23">
        <f t="shared" si="1"/>
        <v>318.65000000000003</v>
      </c>
    </row>
    <row r="24" spans="1:11" x14ac:dyDescent="0.2">
      <c r="A24" s="3">
        <v>20</v>
      </c>
      <c r="B24" s="3">
        <v>0</v>
      </c>
      <c r="C24" s="3">
        <v>0</v>
      </c>
      <c r="D24" s="3">
        <f t="shared" si="2"/>
        <v>0</v>
      </c>
      <c r="E24" s="3">
        <f t="shared" si="3"/>
        <v>0</v>
      </c>
      <c r="F24" s="3">
        <f t="shared" si="4"/>
        <v>1</v>
      </c>
      <c r="G24" s="3">
        <f t="shared" si="5"/>
        <v>0</v>
      </c>
      <c r="I24">
        <f t="shared" si="0"/>
        <v>6.3730000000000002</v>
      </c>
      <c r="K24">
        <f t="shared" si="1"/>
        <v>0</v>
      </c>
    </row>
    <row r="25" spans="1:11" x14ac:dyDescent="0.2">
      <c r="A25" s="3">
        <v>21</v>
      </c>
      <c r="B25" s="3">
        <v>50</v>
      </c>
      <c r="C25" s="3">
        <v>0</v>
      </c>
      <c r="D25" s="3">
        <f t="shared" si="2"/>
        <v>0</v>
      </c>
      <c r="E25" s="3">
        <f t="shared" si="3"/>
        <v>0</v>
      </c>
      <c r="F25" s="3">
        <f t="shared" si="4"/>
        <v>1</v>
      </c>
      <c r="G25" s="3">
        <f t="shared" si="5"/>
        <v>0</v>
      </c>
      <c r="I25">
        <f t="shared" si="0"/>
        <v>6.3730000000000002</v>
      </c>
      <c r="K25">
        <f t="shared" si="1"/>
        <v>318.65000000000003</v>
      </c>
    </row>
    <row r="26" spans="1:11" x14ac:dyDescent="0.2">
      <c r="A26" s="3">
        <v>22</v>
      </c>
      <c r="B26" s="3">
        <v>100</v>
      </c>
      <c r="C26" s="3">
        <v>0</v>
      </c>
      <c r="D26" s="3">
        <f t="shared" si="2"/>
        <v>0</v>
      </c>
      <c r="E26" s="3">
        <f t="shared" si="3"/>
        <v>0</v>
      </c>
      <c r="F26" s="3">
        <f t="shared" si="4"/>
        <v>1</v>
      </c>
      <c r="G26" s="3">
        <f t="shared" si="5"/>
        <v>0</v>
      </c>
      <c r="I26">
        <f t="shared" si="0"/>
        <v>6.3730000000000002</v>
      </c>
      <c r="K26">
        <f t="shared" si="1"/>
        <v>637.30000000000007</v>
      </c>
    </row>
    <row r="27" spans="1:11" x14ac:dyDescent="0.2">
      <c r="A27" s="3">
        <v>23</v>
      </c>
      <c r="B27" s="3">
        <v>150</v>
      </c>
      <c r="C27" s="3">
        <v>0</v>
      </c>
      <c r="D27" s="3">
        <f t="shared" si="2"/>
        <v>0</v>
      </c>
      <c r="E27" s="3">
        <f t="shared" si="3"/>
        <v>0</v>
      </c>
      <c r="F27" s="3">
        <f t="shared" si="4"/>
        <v>1</v>
      </c>
      <c r="G27" s="3">
        <f t="shared" si="5"/>
        <v>0</v>
      </c>
      <c r="I27">
        <f t="shared" ref="I27:I46" si="6">J92</f>
        <v>6.3730000000000002</v>
      </c>
      <c r="K27">
        <f t="shared" ref="K27:K43" si="7">I27*B27</f>
        <v>955.95</v>
      </c>
    </row>
    <row r="28" spans="1:11" x14ac:dyDescent="0.2">
      <c r="A28" s="3">
        <v>24</v>
      </c>
      <c r="B28" s="3">
        <v>200</v>
      </c>
      <c r="C28" s="3">
        <v>0</v>
      </c>
      <c r="D28" s="3">
        <f t="shared" si="2"/>
        <v>0</v>
      </c>
      <c r="E28" s="3">
        <f t="shared" si="3"/>
        <v>0</v>
      </c>
      <c r="F28" s="3">
        <f t="shared" si="4"/>
        <v>1</v>
      </c>
      <c r="G28" s="3">
        <f t="shared" si="5"/>
        <v>0</v>
      </c>
      <c r="I28">
        <f t="shared" si="6"/>
        <v>6.3730000000000002</v>
      </c>
      <c r="K28">
        <f t="shared" si="7"/>
        <v>1274.6000000000001</v>
      </c>
    </row>
    <row r="29" spans="1:11" x14ac:dyDescent="0.2">
      <c r="A29" s="3">
        <v>25</v>
      </c>
      <c r="B29" s="3">
        <v>250</v>
      </c>
      <c r="C29" s="3">
        <v>0</v>
      </c>
      <c r="D29" s="3">
        <f t="shared" si="2"/>
        <v>0</v>
      </c>
      <c r="E29" s="3">
        <f t="shared" si="3"/>
        <v>0</v>
      </c>
      <c r="F29" s="3">
        <f t="shared" si="4"/>
        <v>1</v>
      </c>
      <c r="G29" s="3">
        <f t="shared" si="5"/>
        <v>0</v>
      </c>
      <c r="I29">
        <f t="shared" si="6"/>
        <v>6.3730000000000002</v>
      </c>
      <c r="K29">
        <f t="shared" si="7"/>
        <v>1593.25</v>
      </c>
    </row>
    <row r="30" spans="1:11" x14ac:dyDescent="0.2">
      <c r="A30" s="3">
        <v>26</v>
      </c>
      <c r="B30" s="3">
        <v>300</v>
      </c>
      <c r="C30" s="3">
        <v>0</v>
      </c>
      <c r="D30" s="3">
        <f t="shared" si="2"/>
        <v>0</v>
      </c>
      <c r="E30" s="3">
        <f t="shared" si="3"/>
        <v>0</v>
      </c>
      <c r="F30" s="3">
        <f t="shared" si="4"/>
        <v>1</v>
      </c>
      <c r="G30" s="3">
        <f t="shared" si="5"/>
        <v>0</v>
      </c>
      <c r="I30">
        <f t="shared" si="6"/>
        <v>6.3730000000000002</v>
      </c>
      <c r="K30">
        <v>0</v>
      </c>
    </row>
    <row r="31" spans="1:11" x14ac:dyDescent="0.2">
      <c r="A31" s="3">
        <v>27</v>
      </c>
      <c r="B31" s="3">
        <v>350</v>
      </c>
      <c r="C31" s="3">
        <v>0</v>
      </c>
      <c r="D31" s="3">
        <f t="shared" si="2"/>
        <v>0</v>
      </c>
      <c r="E31" s="3">
        <f t="shared" si="3"/>
        <v>0</v>
      </c>
      <c r="F31" s="3">
        <f t="shared" si="4"/>
        <v>1</v>
      </c>
      <c r="G31" s="3">
        <f t="shared" si="5"/>
        <v>0</v>
      </c>
      <c r="I31">
        <f t="shared" si="6"/>
        <v>6.3730000000000002</v>
      </c>
      <c r="K31">
        <v>0</v>
      </c>
    </row>
    <row r="32" spans="1:11" x14ac:dyDescent="0.2">
      <c r="A32" s="3">
        <v>28</v>
      </c>
      <c r="B32" s="3">
        <v>400</v>
      </c>
      <c r="C32" s="3">
        <v>0</v>
      </c>
      <c r="D32" s="3">
        <f t="shared" si="2"/>
        <v>0</v>
      </c>
      <c r="E32" s="3">
        <f t="shared" si="3"/>
        <v>0</v>
      </c>
      <c r="F32" s="3">
        <f t="shared" si="4"/>
        <v>1</v>
      </c>
      <c r="G32" s="3">
        <f t="shared" si="5"/>
        <v>0</v>
      </c>
      <c r="I32">
        <f t="shared" si="6"/>
        <v>6.3730000000000002</v>
      </c>
      <c r="K32">
        <v>0</v>
      </c>
    </row>
    <row r="33" spans="1:11" x14ac:dyDescent="0.2">
      <c r="A33" s="3">
        <v>29</v>
      </c>
      <c r="B33" s="3">
        <v>265.70999999999998</v>
      </c>
      <c r="C33" s="3">
        <v>19.8</v>
      </c>
      <c r="D33" s="3">
        <f t="shared" si="2"/>
        <v>0.34557519189487729</v>
      </c>
      <c r="E33" s="3">
        <f t="shared" si="3"/>
        <v>0.33873792024529142</v>
      </c>
      <c r="F33" s="3">
        <f t="shared" si="4"/>
        <v>0.94088076895422545</v>
      </c>
      <c r="G33" s="3">
        <f t="shared" si="5"/>
        <v>0.36002215309575664</v>
      </c>
      <c r="I33">
        <f t="shared" si="6"/>
        <v>5.4256071937659467</v>
      </c>
      <c r="K33">
        <f t="shared" si="7"/>
        <v>1441.6380874555496</v>
      </c>
    </row>
    <row r="34" spans="1:11" x14ac:dyDescent="0.2">
      <c r="A34" s="3">
        <v>30</v>
      </c>
      <c r="B34" s="3">
        <v>219.32</v>
      </c>
      <c r="C34" s="3">
        <v>24.23</v>
      </c>
      <c r="D34" s="3">
        <f t="shared" si="2"/>
        <v>0.42289327775822605</v>
      </c>
      <c r="E34" s="3">
        <f t="shared" si="3"/>
        <v>0.41040056260441471</v>
      </c>
      <c r="F34" s="3">
        <f t="shared" si="4"/>
        <v>0.91190535595201982</v>
      </c>
      <c r="G34" s="3">
        <f t="shared" si="5"/>
        <v>0.4500473211674042</v>
      </c>
      <c r="I34">
        <f t="shared" si="6"/>
        <v>5.4982998954475324</v>
      </c>
      <c r="K34">
        <f t="shared" si="7"/>
        <v>1205.8871330695529</v>
      </c>
    </row>
    <row r="35" spans="1:11" x14ac:dyDescent="0.2">
      <c r="A35" s="3">
        <v>31</v>
      </c>
      <c r="B35" s="3">
        <v>174.93</v>
      </c>
      <c r="C35" s="3">
        <v>30.96</v>
      </c>
      <c r="D35" s="3">
        <f t="shared" si="2"/>
        <v>0.54035393641744445</v>
      </c>
      <c r="E35" s="3">
        <f t="shared" si="3"/>
        <v>0.51443953378150642</v>
      </c>
      <c r="F35" s="3">
        <f t="shared" si="4"/>
        <v>0.8575266561936522</v>
      </c>
      <c r="G35" s="3">
        <f t="shared" si="5"/>
        <v>0.59991083666713718</v>
      </c>
      <c r="I35">
        <f t="shared" si="6"/>
        <v>5.604665690353821</v>
      </c>
      <c r="K35">
        <f t="shared" si="7"/>
        <v>980.42416921359393</v>
      </c>
    </row>
    <row r="36" spans="1:11" x14ac:dyDescent="0.2">
      <c r="A36" s="3">
        <v>32</v>
      </c>
      <c r="B36" s="3">
        <v>134.54</v>
      </c>
      <c r="C36" s="3">
        <v>41.99</v>
      </c>
      <c r="D36" s="3">
        <f t="shared" si="2"/>
        <v>0.73286375291241901</v>
      </c>
      <c r="E36" s="3">
        <f t="shared" si="3"/>
        <v>0.66900089292783738</v>
      </c>
      <c r="F36" s="3">
        <f t="shared" si="4"/>
        <v>0.7432615994801266</v>
      </c>
      <c r="G36" s="3">
        <f t="shared" si="5"/>
        <v>0.90008806239387207</v>
      </c>
      <c r="I36">
        <f t="shared" si="6"/>
        <v>5.7681640862494898</v>
      </c>
      <c r="K36">
        <f t="shared" si="7"/>
        <v>776.04879616400626</v>
      </c>
    </row>
    <row r="37" spans="1:11" x14ac:dyDescent="0.2">
      <c r="A37" s="3">
        <v>33</v>
      </c>
      <c r="B37" s="3">
        <v>102.95</v>
      </c>
      <c r="C37" s="3">
        <v>60.94</v>
      </c>
      <c r="D37" s="3">
        <f t="shared" si="2"/>
        <v>1.0636036461653444</v>
      </c>
      <c r="E37" s="3">
        <f t="shared" si="3"/>
        <v>0.87411153622119486</v>
      </c>
      <c r="F37" s="3">
        <f t="shared" si="4"/>
        <v>0.48572525386788651</v>
      </c>
      <c r="G37" s="3">
        <f t="shared" si="5"/>
        <v>1.7996007604310118</v>
      </c>
      <c r="I37">
        <f t="shared" si="6"/>
        <v>5.9830702008515786</v>
      </c>
      <c r="K37">
        <f t="shared" si="7"/>
        <v>615.95707717767004</v>
      </c>
    </row>
    <row r="38" spans="1:11" x14ac:dyDescent="0.2">
      <c r="A38" s="3">
        <v>34</v>
      </c>
      <c r="B38" s="3">
        <v>90</v>
      </c>
      <c r="C38" s="3">
        <v>90</v>
      </c>
      <c r="D38" s="3">
        <f t="shared" si="2"/>
        <v>1.5707963267948966</v>
      </c>
      <c r="E38" s="3">
        <f t="shared" si="3"/>
        <v>1</v>
      </c>
      <c r="F38" s="3">
        <f t="shared" si="4"/>
        <v>6.1257422745431001E-17</v>
      </c>
      <c r="G38" s="3">
        <f t="shared" si="5"/>
        <v>1.6324552277619072E+16</v>
      </c>
      <c r="I38">
        <f t="shared" si="6"/>
        <v>3.695721212121212</v>
      </c>
      <c r="K38">
        <f t="shared" si="7"/>
        <v>332.61490909090907</v>
      </c>
    </row>
    <row r="39" spans="1:11" x14ac:dyDescent="0.2">
      <c r="A39" s="3">
        <v>35</v>
      </c>
      <c r="B39" s="3">
        <v>102.95</v>
      </c>
      <c r="C39" s="3">
        <v>60.94</v>
      </c>
      <c r="D39" s="3">
        <f t="shared" si="2"/>
        <v>1.0636036461653444</v>
      </c>
      <c r="E39" s="3">
        <f t="shared" si="3"/>
        <v>0.87411153622119486</v>
      </c>
      <c r="F39" s="3">
        <f t="shared" si="4"/>
        <v>0.48572525386788651</v>
      </c>
      <c r="G39" s="3">
        <f t="shared" si="5"/>
        <v>1.7996007604310118</v>
      </c>
      <c r="I39">
        <f t="shared" si="6"/>
        <v>5.9830702008515786</v>
      </c>
      <c r="K39">
        <f t="shared" si="7"/>
        <v>615.95707717767004</v>
      </c>
    </row>
    <row r="40" spans="1:11" x14ac:dyDescent="0.2">
      <c r="A40" s="3">
        <v>36</v>
      </c>
      <c r="B40" s="3">
        <v>134.54</v>
      </c>
      <c r="C40" s="3">
        <v>41.99</v>
      </c>
      <c r="D40" s="3">
        <f t="shared" si="2"/>
        <v>0.73286375291241901</v>
      </c>
      <c r="E40" s="3">
        <f t="shared" si="3"/>
        <v>0.66900089292783738</v>
      </c>
      <c r="F40" s="3">
        <f t="shared" si="4"/>
        <v>0.7432615994801266</v>
      </c>
      <c r="G40" s="3">
        <f t="shared" si="5"/>
        <v>0.90008806239387207</v>
      </c>
      <c r="I40">
        <f t="shared" si="6"/>
        <v>5.7681640862494898</v>
      </c>
      <c r="K40">
        <f t="shared" si="7"/>
        <v>776.04879616400626</v>
      </c>
    </row>
    <row r="41" spans="1:11" x14ac:dyDescent="0.2">
      <c r="A41" s="3">
        <v>37</v>
      </c>
      <c r="B41" s="3">
        <v>174.93</v>
      </c>
      <c r="C41" s="3">
        <v>30.96</v>
      </c>
      <c r="D41" s="3">
        <f t="shared" si="2"/>
        <v>0.54035393641744445</v>
      </c>
      <c r="E41" s="3">
        <f t="shared" si="3"/>
        <v>0.51443953378150642</v>
      </c>
      <c r="F41" s="3">
        <f t="shared" si="4"/>
        <v>0.8575266561936522</v>
      </c>
      <c r="G41" s="3">
        <f t="shared" si="5"/>
        <v>0.59991083666713718</v>
      </c>
      <c r="I41">
        <f t="shared" si="6"/>
        <v>5.604665690353821</v>
      </c>
      <c r="K41">
        <f t="shared" si="7"/>
        <v>980.42416921359393</v>
      </c>
    </row>
    <row r="42" spans="1:11" x14ac:dyDescent="0.2">
      <c r="A42" s="3">
        <v>38</v>
      </c>
      <c r="B42" s="3">
        <v>219.32</v>
      </c>
      <c r="C42" s="3">
        <v>24.23</v>
      </c>
      <c r="D42" s="3">
        <f t="shared" si="2"/>
        <v>0.42289327775822605</v>
      </c>
      <c r="E42" s="3">
        <f t="shared" si="3"/>
        <v>0.41040056260441471</v>
      </c>
      <c r="F42" s="3">
        <f t="shared" si="4"/>
        <v>0.91190535595201982</v>
      </c>
      <c r="G42" s="3">
        <f t="shared" si="5"/>
        <v>0.4500473211674042</v>
      </c>
      <c r="I42">
        <f t="shared" si="6"/>
        <v>5.4982998954475324</v>
      </c>
      <c r="K42">
        <f t="shared" si="7"/>
        <v>1205.8871330695529</v>
      </c>
    </row>
    <row r="43" spans="1:11" x14ac:dyDescent="0.2">
      <c r="A43" s="3">
        <v>39</v>
      </c>
      <c r="B43" s="3">
        <v>265.70999999999998</v>
      </c>
      <c r="C43" s="3">
        <v>19.8</v>
      </c>
      <c r="D43" s="3">
        <f t="shared" si="2"/>
        <v>0.34557519189487729</v>
      </c>
      <c r="E43" s="3">
        <f t="shared" si="3"/>
        <v>0.33873792024529142</v>
      </c>
      <c r="F43" s="3">
        <f t="shared" si="4"/>
        <v>0.94088076895422545</v>
      </c>
      <c r="G43" s="3">
        <f t="shared" si="5"/>
        <v>0.36002215309575664</v>
      </c>
      <c r="I43">
        <f t="shared" si="6"/>
        <v>5.4256071937659467</v>
      </c>
      <c r="K43">
        <f t="shared" si="7"/>
        <v>1441.6380874555496</v>
      </c>
    </row>
    <row r="44" spans="1:11" x14ac:dyDescent="0.2">
      <c r="A44" s="3">
        <v>40</v>
      </c>
      <c r="B44" s="3">
        <v>313.20999999999998</v>
      </c>
      <c r="C44" s="3">
        <v>16.7</v>
      </c>
      <c r="D44" s="3">
        <f t="shared" si="2"/>
        <v>0.291469985083053</v>
      </c>
      <c r="E44" s="3">
        <f t="shared" si="3"/>
        <v>0.28736051984971195</v>
      </c>
      <c r="F44" s="3">
        <f t="shared" si="4"/>
        <v>0.9578224948453149</v>
      </c>
      <c r="G44" s="3">
        <f t="shared" si="5"/>
        <v>0.3000143778165491</v>
      </c>
      <c r="I44">
        <f t="shared" si="6"/>
        <v>5.3744571044189504</v>
      </c>
      <c r="K44">
        <v>0</v>
      </c>
    </row>
    <row r="45" spans="1:11" x14ac:dyDescent="0.2">
      <c r="A45" s="3">
        <v>41</v>
      </c>
      <c r="B45" s="3">
        <v>361.38</v>
      </c>
      <c r="C45" s="3">
        <v>14.42</v>
      </c>
      <c r="D45" s="3">
        <f t="shared" si="2"/>
        <v>0.25167647813758232</v>
      </c>
      <c r="E45" s="3">
        <f t="shared" si="3"/>
        <v>0.24902797131175591</v>
      </c>
      <c r="F45" s="3">
        <f t="shared" si="4"/>
        <v>0.9684962929739851</v>
      </c>
      <c r="G45" s="3">
        <f t="shared" si="5"/>
        <v>0.25712847134092753</v>
      </c>
      <c r="I45">
        <f t="shared" si="6"/>
        <v>5.3371488312755329</v>
      </c>
      <c r="K45">
        <v>0</v>
      </c>
    </row>
    <row r="46" spans="1:11" x14ac:dyDescent="0.2">
      <c r="A46" s="3">
        <v>42</v>
      </c>
      <c r="B46" s="3">
        <v>410</v>
      </c>
      <c r="C46" s="3">
        <v>12.68</v>
      </c>
      <c r="D46" s="3">
        <f t="shared" si="2"/>
        <v>0.22130774915288098</v>
      </c>
      <c r="E46" s="3">
        <f t="shared" si="3"/>
        <v>0.21950566517078035</v>
      </c>
      <c r="F46" s="3">
        <f t="shared" si="4"/>
        <v>0.97561122531361499</v>
      </c>
      <c r="G46" s="3">
        <f t="shared" si="5"/>
        <v>0.22499296797268725</v>
      </c>
      <c r="I46">
        <f t="shared" si="6"/>
        <v>5.3081250266744426</v>
      </c>
      <c r="K46">
        <v>0</v>
      </c>
    </row>
    <row r="47" spans="1:11" ht="15" x14ac:dyDescent="0.25">
      <c r="A47" s="3"/>
      <c r="B47" s="3"/>
      <c r="C47" s="3"/>
      <c r="D47" s="3"/>
      <c r="E47" s="3"/>
      <c r="F47" s="3"/>
      <c r="G47" s="3"/>
      <c r="K47" s="1">
        <f>SUM(K5:K46)</f>
        <v>28614.630232466548</v>
      </c>
    </row>
    <row r="48" spans="1:11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3"/>
      <c r="B49" s="3">
        <v>12.959</v>
      </c>
      <c r="C49" s="3"/>
      <c r="D49" s="3" t="s">
        <v>7</v>
      </c>
      <c r="E49" s="3"/>
      <c r="F49" s="3"/>
      <c r="G49" s="3"/>
    </row>
    <row r="50" spans="1:7" x14ac:dyDescent="0.2">
      <c r="A50" s="3"/>
      <c r="B50" s="3">
        <v>0.4</v>
      </c>
      <c r="C50" s="3"/>
      <c r="D50" s="3" t="s">
        <v>8</v>
      </c>
      <c r="E50" s="3"/>
      <c r="F50" s="3"/>
      <c r="G50" s="3"/>
    </row>
    <row r="51" spans="1:7" x14ac:dyDescent="0.2">
      <c r="B51" s="3">
        <f>B49*B50</f>
        <v>5.1836000000000002</v>
      </c>
      <c r="D51" t="s">
        <v>9</v>
      </c>
    </row>
    <row r="52" spans="1:7" x14ac:dyDescent="0.2">
      <c r="B52" s="3">
        <v>39.1</v>
      </c>
      <c r="D52" s="3" t="s">
        <v>11</v>
      </c>
      <c r="G52" t="s">
        <v>20</v>
      </c>
    </row>
    <row r="53" spans="1:7" x14ac:dyDescent="0.2">
      <c r="B53" s="3">
        <v>49.1</v>
      </c>
      <c r="D53" s="3" t="s">
        <v>10</v>
      </c>
      <c r="G53" t="s">
        <v>20</v>
      </c>
    </row>
    <row r="54" spans="1:7" x14ac:dyDescent="0.2">
      <c r="B54" s="3">
        <v>642</v>
      </c>
      <c r="D54" s="3" t="s">
        <v>12</v>
      </c>
    </row>
    <row r="55" spans="1:7" x14ac:dyDescent="0.2">
      <c r="B55" s="3"/>
    </row>
    <row r="56" spans="1:7" x14ac:dyDescent="0.2">
      <c r="D56" s="3" t="s">
        <v>13</v>
      </c>
    </row>
    <row r="57" spans="1:7" x14ac:dyDescent="0.2">
      <c r="B57" s="3">
        <f>B53*B54</f>
        <v>31522.2</v>
      </c>
      <c r="D57" s="3" t="s">
        <v>14</v>
      </c>
      <c r="G57" t="s">
        <v>19</v>
      </c>
    </row>
    <row r="58" spans="1:7" x14ac:dyDescent="0.2">
      <c r="B58" s="3">
        <f>B52*B54</f>
        <v>25102.2</v>
      </c>
      <c r="D58" s="3" t="s">
        <v>15</v>
      </c>
      <c r="G58" t="s">
        <v>19</v>
      </c>
    </row>
    <row r="59" spans="1:7" x14ac:dyDescent="0.2">
      <c r="B59" s="3"/>
      <c r="D59" s="3"/>
    </row>
    <row r="60" spans="1:7" x14ac:dyDescent="0.2">
      <c r="B60" s="3"/>
      <c r="D60" s="3" t="s">
        <v>16</v>
      </c>
      <c r="F60" t="s">
        <v>17</v>
      </c>
    </row>
    <row r="61" spans="1:7" x14ac:dyDescent="0.2">
      <c r="B61" s="3">
        <f>B53/F61</f>
        <v>1.487878787878788</v>
      </c>
      <c r="D61" s="3" t="s">
        <v>15</v>
      </c>
      <c r="F61" s="3">
        <v>33</v>
      </c>
      <c r="G61" t="s">
        <v>18</v>
      </c>
    </row>
    <row r="62" spans="1:7" x14ac:dyDescent="0.2">
      <c r="B62" s="3"/>
      <c r="D62" s="3"/>
      <c r="F62" s="3"/>
    </row>
    <row r="63" spans="1:7" x14ac:dyDescent="0.2">
      <c r="B63" s="3"/>
      <c r="D63" s="3"/>
    </row>
    <row r="68" spans="2:10" ht="17.25" x14ac:dyDescent="0.25">
      <c r="B68" s="1" t="s">
        <v>0</v>
      </c>
      <c r="C68" s="1" t="s">
        <v>21</v>
      </c>
      <c r="D68" s="1" t="s">
        <v>2</v>
      </c>
      <c r="F68" s="1" t="s">
        <v>22</v>
      </c>
      <c r="H68" s="1" t="s">
        <v>23</v>
      </c>
      <c r="J68" s="1" t="s">
        <v>24</v>
      </c>
    </row>
    <row r="70" spans="2:10" x14ac:dyDescent="0.2">
      <c r="B70" s="3">
        <v>1</v>
      </c>
      <c r="C70" s="3">
        <v>60.4</v>
      </c>
      <c r="D70" s="3">
        <f>RADIANS(C70)</f>
        <v>1.054178868204575</v>
      </c>
      <c r="E70" s="3"/>
      <c r="F70" s="3">
        <f>(B51*COS(D70))-(B51*SIN(D70)*G5)-B61</f>
        <v>-0.55014258474891919</v>
      </c>
      <c r="G70" s="3"/>
      <c r="H70" s="3">
        <f>B51*SIN(D70)</f>
        <v>4.5071139165832532</v>
      </c>
      <c r="I70" s="3"/>
      <c r="J70" s="3">
        <f>H70/F5</f>
        <v>4.7903135713920921</v>
      </c>
    </row>
    <row r="71" spans="2:10" x14ac:dyDescent="0.2">
      <c r="B71" s="3">
        <v>2</v>
      </c>
      <c r="C71" s="3">
        <v>56.3</v>
      </c>
      <c r="D71" s="3">
        <f>RADIANS(C71)</f>
        <v>0.98262036887280746</v>
      </c>
      <c r="E71" s="3"/>
      <c r="F71" s="3">
        <f>(B51*COS(D71))-(B51*SIN(D71)*G6)-B61</f>
        <v>-0.552624111480571</v>
      </c>
      <c r="G71" s="3"/>
      <c r="H71" s="3">
        <f>B51*SIN(D71)</f>
        <v>4.3125173874755696</v>
      </c>
      <c r="I71" s="3"/>
      <c r="J71" s="3">
        <f>H71/F6</f>
        <v>4.7291282580233842</v>
      </c>
    </row>
    <row r="72" spans="2:10" x14ac:dyDescent="0.2">
      <c r="B72" s="3">
        <v>3</v>
      </c>
      <c r="C72" s="3">
        <v>50.1</v>
      </c>
      <c r="D72" s="3">
        <f>RADIANS(C72)</f>
        <v>0.8744099552491591</v>
      </c>
      <c r="E72" s="3"/>
      <c r="F72" s="3">
        <f>(B51*COS(D72))-(B51*SIN(D72)*G7)-B61</f>
        <v>-0.54851227244668421</v>
      </c>
      <c r="G72" s="3"/>
      <c r="H72" s="3">
        <f>B51*SIN(D72)</f>
        <v>3.976677280949787</v>
      </c>
      <c r="I72" s="3"/>
      <c r="J72" s="3">
        <f>H72/F7</f>
        <v>4.6373803685605175</v>
      </c>
    </row>
    <row r="73" spans="2:10" x14ac:dyDescent="0.2">
      <c r="B73" s="3">
        <v>4</v>
      </c>
      <c r="C73" s="3">
        <v>40.299999999999997</v>
      </c>
      <c r="D73" s="3">
        <f>RADIANS(C73)</f>
        <v>0.70336768855371479</v>
      </c>
      <c r="E73" s="3"/>
      <c r="F73" s="3">
        <f>(B51*COS(D73))-(B51*SIN(D73)*G8)-B61</f>
        <v>-0.55223603177559277</v>
      </c>
      <c r="G73" s="3"/>
      <c r="H73" s="3">
        <f>B51*SIN(D73)</f>
        <v>3.3526995010704184</v>
      </c>
      <c r="I73" s="3"/>
      <c r="J73" s="3">
        <f>H73/F8</f>
        <v>4.5107933780185334</v>
      </c>
    </row>
    <row r="74" spans="2:10" x14ac:dyDescent="0.2">
      <c r="B74" s="3">
        <v>5</v>
      </c>
      <c r="C74" s="3">
        <v>24</v>
      </c>
      <c r="D74" s="3">
        <f>RADIANS(C74)</f>
        <v>0.41887902047863912</v>
      </c>
      <c r="E74" s="3"/>
      <c r="F74" s="3">
        <f>(B51*COS(D74))-(B51*SIN(D74)*G9)-B61</f>
        <v>-0.54663092636565147</v>
      </c>
      <c r="G74" s="3"/>
      <c r="H74" s="3">
        <f>B51*SIN(D74)</f>
        <v>2.1083600630477179</v>
      </c>
      <c r="I74" s="3"/>
      <c r="J74" s="3">
        <f>H74/F9</f>
        <v>4.3406432880699581</v>
      </c>
    </row>
    <row r="75" spans="2:10" x14ac:dyDescent="0.2">
      <c r="B75" s="3">
        <v>6</v>
      </c>
      <c r="C75" s="3"/>
      <c r="D75" s="3"/>
      <c r="E75" s="3"/>
      <c r="F75" s="3"/>
      <c r="G75" s="3"/>
      <c r="H75" s="3"/>
      <c r="I75" s="3"/>
      <c r="J75" s="3">
        <f>B51-B61</f>
        <v>3.695721212121212</v>
      </c>
    </row>
    <row r="76" spans="2:10" x14ac:dyDescent="0.2">
      <c r="B76" s="3">
        <v>7</v>
      </c>
      <c r="C76" s="3">
        <v>24</v>
      </c>
      <c r="D76" s="3">
        <f t="shared" ref="D76:D83" si="8">RADIANS(C76)</f>
        <v>0.41887902047863912</v>
      </c>
      <c r="E76" s="3"/>
      <c r="F76" s="3">
        <f>(B51*COS(D76))-(B51*SIN(D76)*G11)-B61</f>
        <v>-0.54663092636565147</v>
      </c>
      <c r="G76" s="3"/>
      <c r="H76" s="3">
        <f>B51*SIN(D76)</f>
        <v>2.1083600630477179</v>
      </c>
      <c r="I76" s="3"/>
      <c r="J76" s="3">
        <f t="shared" ref="J76:J83" si="9">H76/F11</f>
        <v>4.3406432880699581</v>
      </c>
    </row>
    <row r="77" spans="2:10" x14ac:dyDescent="0.2">
      <c r="B77" s="3">
        <v>8</v>
      </c>
      <c r="C77" s="3">
        <v>40.299999999999997</v>
      </c>
      <c r="D77" s="3">
        <f t="shared" si="8"/>
        <v>0.70336768855371479</v>
      </c>
      <c r="E77" s="3"/>
      <c r="F77" s="3">
        <f>(B51*COS(D77))-(B51*SIN(D77)*G12)-B61</f>
        <v>-0.55223603177559277</v>
      </c>
      <c r="G77" s="3"/>
      <c r="H77" s="3">
        <f>B51*SIN(D77)</f>
        <v>3.3526995010704184</v>
      </c>
      <c r="I77" s="3"/>
      <c r="J77" s="3">
        <f t="shared" si="9"/>
        <v>4.5107933780185334</v>
      </c>
    </row>
    <row r="78" spans="2:10" x14ac:dyDescent="0.2">
      <c r="B78" s="3">
        <v>9</v>
      </c>
      <c r="C78" s="3">
        <v>50.1</v>
      </c>
      <c r="D78" s="3">
        <f t="shared" si="8"/>
        <v>0.8744099552491591</v>
      </c>
      <c r="E78" s="3"/>
      <c r="F78" s="3">
        <f>(B51*COS(D78))-(B51*SIN(D78)*G13)-B61</f>
        <v>-0.54851227244668421</v>
      </c>
      <c r="G78" s="3"/>
      <c r="H78" s="3">
        <f>B51*SIN(D78)</f>
        <v>3.976677280949787</v>
      </c>
      <c r="I78" s="3"/>
      <c r="J78" s="3">
        <f t="shared" si="9"/>
        <v>4.6373803685605175</v>
      </c>
    </row>
    <row r="79" spans="2:10" x14ac:dyDescent="0.2">
      <c r="B79" s="3">
        <v>10</v>
      </c>
      <c r="C79" s="3">
        <v>56.3</v>
      </c>
      <c r="D79" s="3">
        <f t="shared" si="8"/>
        <v>0.98262036887280746</v>
      </c>
      <c r="E79" s="3"/>
      <c r="F79" s="3">
        <f>(B51*COS(D79))-(B51*SIN(D79)*G14)-B61</f>
        <v>-0.552624111480571</v>
      </c>
      <c r="G79" s="3"/>
      <c r="H79" s="3">
        <f>B51*SIN(D79)</f>
        <v>4.3125173874755696</v>
      </c>
      <c r="I79" s="3"/>
      <c r="J79" s="3">
        <f t="shared" si="9"/>
        <v>4.7291282580233842</v>
      </c>
    </row>
    <row r="80" spans="2:10" x14ac:dyDescent="0.2">
      <c r="B80" s="3">
        <v>11</v>
      </c>
      <c r="C80" s="3">
        <v>60.4</v>
      </c>
      <c r="D80" s="3">
        <f t="shared" si="8"/>
        <v>1.054178868204575</v>
      </c>
      <c r="E80" s="3"/>
      <c r="F80" s="3">
        <f>(B51*COS(D80))-(B51*SIN(D80)*G15)-B61</f>
        <v>-0.55014258474891919</v>
      </c>
      <c r="G80" s="3"/>
      <c r="H80" s="3">
        <f>B51*SIN(D80)</f>
        <v>4.5071139165832532</v>
      </c>
      <c r="I80" s="3"/>
      <c r="J80" s="3">
        <f t="shared" si="9"/>
        <v>4.7903135713920921</v>
      </c>
    </row>
    <row r="81" spans="2:10" x14ac:dyDescent="0.2">
      <c r="B81" s="3">
        <v>12</v>
      </c>
      <c r="C81" s="3">
        <v>63.3</v>
      </c>
      <c r="D81" s="3">
        <f t="shared" si="8"/>
        <v>1.1047934165124105</v>
      </c>
      <c r="E81" s="3"/>
      <c r="F81" s="3">
        <f>(B51*COS(D81))-(B51*SIN(D81)*G16)-B61</f>
        <v>-0.54811938715635256</v>
      </c>
      <c r="G81" s="3"/>
      <c r="H81" s="3">
        <f>B51*SIN(D81)</f>
        <v>4.6308799285361788</v>
      </c>
      <c r="I81" s="3"/>
      <c r="J81" s="3">
        <f t="shared" si="9"/>
        <v>4.8347997185888296</v>
      </c>
    </row>
    <row r="82" spans="2:10" x14ac:dyDescent="0.2">
      <c r="B82" s="3">
        <v>13</v>
      </c>
      <c r="C82" s="3">
        <v>65.5</v>
      </c>
      <c r="D82" s="3">
        <f t="shared" si="8"/>
        <v>1.1431906600562858</v>
      </c>
      <c r="E82" s="3"/>
      <c r="F82" s="3">
        <f>(B51*COS(D82))-(B51*SIN(D82)*G17)-B61</f>
        <v>-0.55111781616837652</v>
      </c>
      <c r="G82" s="3"/>
      <c r="H82" s="3">
        <f>B51*SIN(D82)</f>
        <v>4.7168752437156494</v>
      </c>
      <c r="I82" s="3"/>
      <c r="J82" s="3">
        <f t="shared" si="9"/>
        <v>4.8703080000765162</v>
      </c>
    </row>
    <row r="83" spans="2:10" x14ac:dyDescent="0.2">
      <c r="B83" s="3">
        <v>14</v>
      </c>
      <c r="C83" s="3">
        <v>67.099999999999994</v>
      </c>
      <c r="D83" s="3">
        <f t="shared" si="8"/>
        <v>1.1711159280881951</v>
      </c>
      <c r="E83" s="3"/>
      <c r="F83" s="3">
        <f>(B51*COS(D83))-(B51*SIN(D83)*G18)-B61</f>
        <v>-0.54517005196845947</v>
      </c>
      <c r="G83" s="3"/>
      <c r="H83" s="3">
        <f>B51*SIN(D83)</f>
        <v>4.775056668290472</v>
      </c>
      <c r="I83" s="3"/>
      <c r="J83" s="3">
        <f t="shared" si="9"/>
        <v>4.8944257142546785</v>
      </c>
    </row>
    <row r="84" spans="2:10" x14ac:dyDescent="0.2">
      <c r="B84" s="3">
        <v>15</v>
      </c>
      <c r="C84" s="3"/>
      <c r="D84" s="3"/>
      <c r="E84" s="3"/>
      <c r="F84" s="3"/>
      <c r="G84" s="3"/>
      <c r="H84" s="3"/>
      <c r="I84" s="3"/>
      <c r="J84" s="3">
        <v>6.3730000000000002</v>
      </c>
    </row>
    <row r="85" spans="2:10" x14ac:dyDescent="0.2">
      <c r="B85" s="3">
        <v>16</v>
      </c>
      <c r="C85" s="3"/>
      <c r="D85" s="3"/>
      <c r="E85" s="3"/>
      <c r="F85" s="3"/>
      <c r="G85" s="3"/>
      <c r="H85" s="3"/>
      <c r="I85" s="3"/>
      <c r="J85" s="3">
        <v>6.3730000000000002</v>
      </c>
    </row>
    <row r="86" spans="2:10" x14ac:dyDescent="0.2">
      <c r="B86" s="3">
        <v>17</v>
      </c>
      <c r="C86" s="3"/>
      <c r="D86" s="3"/>
      <c r="E86" s="3"/>
      <c r="F86" s="3"/>
      <c r="G86" s="3"/>
      <c r="H86" s="3"/>
      <c r="I86" s="3"/>
      <c r="J86" s="3">
        <v>6.3730000000000002</v>
      </c>
    </row>
    <row r="87" spans="2:10" x14ac:dyDescent="0.2">
      <c r="B87" s="3">
        <v>18</v>
      </c>
      <c r="C87" s="3"/>
      <c r="D87" s="3"/>
      <c r="E87" s="3"/>
      <c r="F87" s="3"/>
      <c r="G87" s="3"/>
      <c r="H87" s="3"/>
      <c r="I87" s="3"/>
      <c r="J87" s="3">
        <v>6.3730000000000002</v>
      </c>
    </row>
    <row r="88" spans="2:10" x14ac:dyDescent="0.2">
      <c r="B88" s="3">
        <v>19</v>
      </c>
      <c r="C88" s="3"/>
      <c r="D88" s="3"/>
      <c r="E88" s="3"/>
      <c r="F88" s="3"/>
      <c r="G88" s="3"/>
      <c r="H88" s="3"/>
      <c r="I88" s="3"/>
      <c r="J88" s="3">
        <v>6.3730000000000002</v>
      </c>
    </row>
    <row r="89" spans="2:10" x14ac:dyDescent="0.2">
      <c r="B89" s="3">
        <v>20</v>
      </c>
      <c r="C89" s="3"/>
      <c r="D89" s="3"/>
      <c r="E89" s="3"/>
      <c r="F89" s="3"/>
      <c r="G89" s="3"/>
      <c r="H89" s="3"/>
      <c r="I89" s="3"/>
      <c r="J89" s="3">
        <v>6.3730000000000002</v>
      </c>
    </row>
    <row r="90" spans="2:10" x14ac:dyDescent="0.2">
      <c r="B90" s="3">
        <v>21</v>
      </c>
      <c r="C90" s="3"/>
      <c r="D90" s="3"/>
      <c r="E90" s="3"/>
      <c r="F90" s="3"/>
      <c r="G90" s="3"/>
      <c r="H90" s="3"/>
      <c r="I90" s="3"/>
      <c r="J90" s="3">
        <v>6.3730000000000002</v>
      </c>
    </row>
    <row r="91" spans="2:10" x14ac:dyDescent="0.2">
      <c r="B91" s="3">
        <v>22</v>
      </c>
      <c r="C91" s="3"/>
      <c r="D91" s="3"/>
      <c r="E91" s="3"/>
      <c r="F91" s="3"/>
      <c r="G91" s="3"/>
      <c r="H91" s="3"/>
      <c r="I91" s="3"/>
      <c r="J91" s="3">
        <v>6.3730000000000002</v>
      </c>
    </row>
    <row r="92" spans="2:10" x14ac:dyDescent="0.2">
      <c r="B92" s="3">
        <v>23</v>
      </c>
      <c r="C92" s="3"/>
      <c r="D92" s="3"/>
      <c r="E92" s="3"/>
      <c r="F92" s="3"/>
      <c r="G92" s="3"/>
      <c r="H92" s="3"/>
      <c r="I92" s="3"/>
      <c r="J92" s="3">
        <v>6.3730000000000002</v>
      </c>
    </row>
    <row r="93" spans="2:10" x14ac:dyDescent="0.2">
      <c r="B93" s="3">
        <v>24</v>
      </c>
      <c r="C93" s="3"/>
      <c r="D93" s="3"/>
      <c r="E93" s="3"/>
      <c r="F93" s="3"/>
      <c r="G93" s="3"/>
      <c r="H93" s="3"/>
      <c r="I93" s="3"/>
      <c r="J93" s="3">
        <v>6.3730000000000002</v>
      </c>
    </row>
    <row r="94" spans="2:10" x14ac:dyDescent="0.2">
      <c r="B94" s="3">
        <v>25</v>
      </c>
      <c r="C94" s="3"/>
      <c r="D94" s="3"/>
      <c r="E94" s="3"/>
      <c r="F94" s="3"/>
      <c r="G94" s="3"/>
      <c r="H94" s="3"/>
      <c r="I94" s="3"/>
      <c r="J94" s="3">
        <v>6.3730000000000002</v>
      </c>
    </row>
    <row r="95" spans="2:10" x14ac:dyDescent="0.2">
      <c r="B95" s="3">
        <v>26</v>
      </c>
      <c r="C95" s="3"/>
      <c r="D95" s="3"/>
      <c r="E95" s="3"/>
      <c r="F95" s="3"/>
      <c r="G95" s="3"/>
      <c r="H95" s="3"/>
      <c r="I95" s="3"/>
      <c r="J95" s="3">
        <v>6.3730000000000002</v>
      </c>
    </row>
    <row r="96" spans="2:10" x14ac:dyDescent="0.2">
      <c r="B96" s="3">
        <v>27</v>
      </c>
      <c r="C96" s="3"/>
      <c r="D96" s="3"/>
      <c r="E96" s="3"/>
      <c r="F96" s="3"/>
      <c r="G96" s="3"/>
      <c r="H96" s="3"/>
      <c r="I96" s="3"/>
      <c r="J96" s="3">
        <v>6.3730000000000002</v>
      </c>
    </row>
    <row r="97" spans="2:10" x14ac:dyDescent="0.2">
      <c r="B97" s="3">
        <v>28</v>
      </c>
      <c r="C97" s="3"/>
      <c r="D97" s="3"/>
      <c r="E97" s="3"/>
      <c r="F97" s="3"/>
      <c r="G97" s="3"/>
      <c r="H97" s="3"/>
      <c r="I97" s="3"/>
      <c r="J97" s="3">
        <v>6.3730000000000002</v>
      </c>
    </row>
    <row r="98" spans="2:10" x14ac:dyDescent="0.2">
      <c r="B98" s="3">
        <v>29</v>
      </c>
      <c r="C98" s="3">
        <v>80</v>
      </c>
      <c r="D98" s="3">
        <f>RADIANS(C98)</f>
        <v>1.3962634015954636</v>
      </c>
      <c r="E98" s="3"/>
      <c r="F98" s="3">
        <f>(-B51*COS(D98))+(B51*SIN(D98)*G33)-B61</f>
        <v>-0.55014258474892008</v>
      </c>
      <c r="G98" s="3"/>
      <c r="H98" s="3">
        <f>B51*SIN(D98)</f>
        <v>5.1048494685140815</v>
      </c>
      <c r="I98" s="3"/>
      <c r="J98" s="3">
        <f>H98/F33</f>
        <v>5.4256071937659467</v>
      </c>
    </row>
    <row r="99" spans="2:10" x14ac:dyDescent="0.2">
      <c r="B99" s="3">
        <v>30</v>
      </c>
      <c r="C99" s="3">
        <v>75.3</v>
      </c>
      <c r="D99" s="3">
        <f>RADIANS(C99)</f>
        <v>1.3142329267517301</v>
      </c>
      <c r="E99" s="3"/>
      <c r="F99" s="3">
        <f>(-B51*COS(D99))+(B51*SIN(D99)*G34)-B61</f>
        <v>-0.54675309896912538</v>
      </c>
      <c r="G99" s="3"/>
      <c r="H99" s="3">
        <f>B51*SIN(D99)</f>
        <v>5.0139291232890351</v>
      </c>
      <c r="I99" s="3"/>
      <c r="J99" s="3">
        <f>H99/F34</f>
        <v>5.4982998954475324</v>
      </c>
    </row>
    <row r="100" spans="2:10" x14ac:dyDescent="0.2">
      <c r="B100" s="3">
        <v>31</v>
      </c>
      <c r="C100" s="3">
        <v>68</v>
      </c>
      <c r="D100" s="3">
        <f>RADIANS(C100)</f>
        <v>1.1868238913561442</v>
      </c>
      <c r="E100" s="3"/>
      <c r="F100" s="3">
        <f>(-B51*COS(D100))+(B51*SIN(D100)*G35)-B61</f>
        <v>-0.54642792076268454</v>
      </c>
      <c r="G100" s="3"/>
      <c r="H100" s="3">
        <f>B51*SIN(D100)</f>
        <v>4.8061502285323998</v>
      </c>
      <c r="I100" s="3"/>
      <c r="J100" s="3">
        <f>H100/F35</f>
        <v>5.604665690353821</v>
      </c>
    </row>
    <row r="101" spans="2:10" x14ac:dyDescent="0.2">
      <c r="B101" s="3">
        <v>32</v>
      </c>
      <c r="C101" s="3">
        <v>55.8</v>
      </c>
      <c r="D101" s="3">
        <f>RADIANS(C101)</f>
        <v>0.9738937226128358</v>
      </c>
      <c r="E101" s="3"/>
      <c r="F101" s="3">
        <f>(-B51*COS(D101))+(B51*SIN(D101)*G36)-B61</f>
        <v>-0.54258726105790145</v>
      </c>
      <c r="G101" s="3"/>
      <c r="H101" s="3">
        <f>B51*SIN(D101)</f>
        <v>4.2872548648096185</v>
      </c>
      <c r="I101" s="3"/>
      <c r="J101" s="3">
        <f>H101/F36</f>
        <v>5.7681640862494898</v>
      </c>
    </row>
    <row r="102" spans="2:10" x14ac:dyDescent="0.2">
      <c r="B102" s="3">
        <v>33</v>
      </c>
      <c r="C102" s="3">
        <v>34.1</v>
      </c>
      <c r="D102" s="3">
        <f>RADIANS(C102)</f>
        <v>0.59515727493006643</v>
      </c>
      <c r="E102" s="3"/>
      <c r="F102" s="3">
        <f>(-B51*COS(D102))+(B51*SIN(D102)*G37)-B61</f>
        <v>-0.55034165384232359</v>
      </c>
      <c r="G102" s="3"/>
      <c r="H102" s="3">
        <f>B51*SIN(D102)</f>
        <v>2.9061282922180198</v>
      </c>
      <c r="I102" s="3"/>
      <c r="J102" s="3">
        <f>H102/F37</f>
        <v>5.9830702008515786</v>
      </c>
    </row>
    <row r="103" spans="2:10" x14ac:dyDescent="0.2">
      <c r="B103" s="3">
        <v>34</v>
      </c>
      <c r="C103" s="3"/>
      <c r="D103" s="3"/>
      <c r="E103" s="3"/>
      <c r="F103" s="3"/>
      <c r="G103" s="3"/>
      <c r="H103" s="3"/>
      <c r="I103" s="3"/>
      <c r="J103" s="3">
        <f>B51-B61</f>
        <v>3.695721212121212</v>
      </c>
    </row>
    <row r="104" spans="2:10" x14ac:dyDescent="0.2">
      <c r="B104" s="3">
        <v>35</v>
      </c>
      <c r="C104" s="3">
        <v>34.1</v>
      </c>
      <c r="D104" s="3">
        <f>RADIANS(C104)</f>
        <v>0.59515727493006643</v>
      </c>
      <c r="E104" s="3"/>
      <c r="F104" s="3">
        <f>(-B51*COS(D104))+(B51*SIN(D104)*G39)-B61</f>
        <v>-0.55034165384232359</v>
      </c>
      <c r="G104" s="3"/>
      <c r="H104" s="3">
        <f>B51*SIN(D104)</f>
        <v>2.9061282922180198</v>
      </c>
      <c r="I104" s="3"/>
      <c r="J104" s="3">
        <f t="shared" ref="J104:J111" si="10">H104/F39</f>
        <v>5.9830702008515786</v>
      </c>
    </row>
    <row r="105" spans="2:10" x14ac:dyDescent="0.2">
      <c r="B105" s="3">
        <v>36</v>
      </c>
      <c r="C105" s="3">
        <v>55.8</v>
      </c>
      <c r="D105" s="3">
        <f t="shared" ref="D105:D111" si="11">RADIANS(C105)</f>
        <v>0.9738937226128358</v>
      </c>
      <c r="E105" s="3"/>
      <c r="F105" s="3">
        <f>(-B51*COS(D105))+(B51*SIN(D105)*G40)-B61</f>
        <v>-0.54258726105790145</v>
      </c>
      <c r="G105" s="3"/>
      <c r="H105" s="3">
        <f>B51*SIN(D105)</f>
        <v>4.2872548648096185</v>
      </c>
      <c r="I105" s="3"/>
      <c r="J105" s="3">
        <f t="shared" si="10"/>
        <v>5.7681640862494898</v>
      </c>
    </row>
    <row r="106" spans="2:10" x14ac:dyDescent="0.2">
      <c r="B106" s="3">
        <v>37</v>
      </c>
      <c r="C106" s="3">
        <v>68</v>
      </c>
      <c r="D106" s="3">
        <f t="shared" si="11"/>
        <v>1.1868238913561442</v>
      </c>
      <c r="E106" s="3"/>
      <c r="F106" s="3">
        <f>(-B51*COS(D106))+(B51*SIN(D106)*G41)-B61</f>
        <v>-0.54642792076268454</v>
      </c>
      <c r="G106" s="3"/>
      <c r="H106" s="3">
        <f>B51*SIN(D106)</f>
        <v>4.8061502285323998</v>
      </c>
      <c r="I106" s="3"/>
      <c r="J106" s="3">
        <f t="shared" si="10"/>
        <v>5.604665690353821</v>
      </c>
    </row>
    <row r="107" spans="2:10" x14ac:dyDescent="0.2">
      <c r="B107" s="3">
        <v>38</v>
      </c>
      <c r="C107" s="3">
        <v>75.3</v>
      </c>
      <c r="D107" s="3">
        <f t="shared" si="11"/>
        <v>1.3142329267517301</v>
      </c>
      <c r="E107" s="3"/>
      <c r="F107" s="3">
        <f>(-B51*COS(D107))+(B51*SIN(D107)*G42)-B61</f>
        <v>-0.54675309896912538</v>
      </c>
      <c r="G107" s="3"/>
      <c r="H107" s="3">
        <f>B51*SIN(D107)</f>
        <v>5.0139291232890351</v>
      </c>
      <c r="I107" s="3"/>
      <c r="J107" s="3">
        <f t="shared" si="10"/>
        <v>5.4982998954475324</v>
      </c>
    </row>
    <row r="108" spans="2:10" x14ac:dyDescent="0.2">
      <c r="B108" s="3">
        <v>39</v>
      </c>
      <c r="C108" s="3">
        <v>80</v>
      </c>
      <c r="D108" s="3">
        <f t="shared" si="11"/>
        <v>1.3962634015954636</v>
      </c>
      <c r="E108" s="3"/>
      <c r="F108" s="3">
        <f>(-B51*COS(D108))+(B51*SIN(D108)*G43)-B61</f>
        <v>-0.55014258474892008</v>
      </c>
      <c r="G108" s="3"/>
      <c r="H108" s="3">
        <f>B51*SIN(D108)</f>
        <v>5.1048494685140815</v>
      </c>
      <c r="I108" s="3"/>
      <c r="J108" s="3">
        <f t="shared" si="10"/>
        <v>5.4256071937659467</v>
      </c>
    </row>
    <row r="109" spans="2:10" x14ac:dyDescent="0.2">
      <c r="B109" s="3">
        <v>40</v>
      </c>
      <c r="C109" s="3">
        <v>83.26</v>
      </c>
      <c r="D109" s="3">
        <f t="shared" si="11"/>
        <v>1.453161135210479</v>
      </c>
      <c r="E109" s="3"/>
      <c r="F109" s="3">
        <f>(-B51*COS(D109))+(B51*SIN(D109)*G44)-B61</f>
        <v>-0.55184040678774304</v>
      </c>
      <c r="G109" s="3"/>
      <c r="H109" s="3">
        <f>B51*SIN(D109)</f>
        <v>5.1477759121936861</v>
      </c>
      <c r="I109" s="3"/>
      <c r="J109" s="3">
        <f t="shared" si="10"/>
        <v>5.3744571044189504</v>
      </c>
    </row>
    <row r="110" spans="2:10" x14ac:dyDescent="0.2">
      <c r="B110" s="3">
        <v>41</v>
      </c>
      <c r="C110" s="3">
        <v>85.7</v>
      </c>
      <c r="D110" s="3">
        <f t="shared" si="11"/>
        <v>1.4957471689591404</v>
      </c>
      <c r="E110" s="3"/>
      <c r="F110" s="3">
        <f>(-B51*COS(D110))+(B51*SIN(D110)*G45)-B61</f>
        <v>-0.54743917021428601</v>
      </c>
      <c r="G110" s="3"/>
      <c r="H110" s="3">
        <f>B51*SIN(D110)</f>
        <v>5.1690088581407903</v>
      </c>
      <c r="I110" s="3"/>
      <c r="J110" s="3">
        <f t="shared" si="10"/>
        <v>5.3371488312755329</v>
      </c>
    </row>
    <row r="111" spans="2:10" x14ac:dyDescent="0.2">
      <c r="B111" s="3">
        <v>42</v>
      </c>
      <c r="C111" s="3">
        <v>87.5</v>
      </c>
      <c r="D111" s="3">
        <f t="shared" si="11"/>
        <v>1.5271630954950384</v>
      </c>
      <c r="E111" s="3"/>
      <c r="F111" s="3">
        <f>(-B51*COS(D111))+(B51*SIN(D111)*G46)-B61</f>
        <v>-0.54882072943590421</v>
      </c>
      <c r="G111" s="3"/>
      <c r="H111" s="3">
        <f>B51*SIN(D111)</f>
        <v>5.1786663613917181</v>
      </c>
      <c r="I111" s="3"/>
      <c r="J111" s="3">
        <f t="shared" si="10"/>
        <v>5.3081250266744426</v>
      </c>
    </row>
    <row r="112" spans="2:10" x14ac:dyDescent="0.2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2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2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2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2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2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2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2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2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2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2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2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2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2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2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2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2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2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2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2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2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2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2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2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2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2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2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2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2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2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2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2">
      <c r="B150" s="3"/>
      <c r="C150" s="3"/>
      <c r="D150" s="3"/>
      <c r="E150" s="3"/>
      <c r="F150" s="3"/>
      <c r="G150" s="3"/>
      <c r="H150" s="3"/>
      <c r="I150" s="3"/>
      <c r="J150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rg-adguard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2021-03-06T11:07:32Z</dcterms:created>
  <dcterms:modified xsi:type="dcterms:W3CDTF">2021-03-06T21:52:37Z</dcterms:modified>
</cp:coreProperties>
</file>